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port" sheetId="1" state="visible" r:id="rId1"/>
    <sheet xmlns:r="http://schemas.openxmlformats.org/officeDocument/2006/relationships" name="Invoer" sheetId="2" state="visible" r:id="rId2"/>
    <sheet xmlns:r="http://schemas.openxmlformats.org/officeDocument/2006/relationships" name="Toelicht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€ #,##0;[Red]-€ #,##0"/>
    <numFmt numFmtId="165" formatCode="0.0%;[Red]-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top style="thin">
        <color rgb="00BFBFBF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3" borderId="0" pivotButton="0" quotePrefix="0" xfId="0"/>
    <xf numFmtId="0" fontId="2" fillId="2" borderId="0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0" fontId="2" fillId="0" borderId="0" applyAlignment="1" pivotButton="0" quotePrefix="0" xfId="0">
      <alignment vertical="top" wrapText="1"/>
    </xf>
    <xf numFmtId="1" fontId="0" fillId="0" borderId="0" pivotButton="0" quotePrefix="0" xfId="0"/>
    <xf numFmtId="164" fontId="0" fillId="3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Managementrapportage</t>
        </is>
      </c>
    </row>
    <row r="2">
      <c r="A2" t="inlineStr">
        <is>
          <t>Rapportagemaand (1–12)</t>
        </is>
      </c>
      <c r="B2" s="2" t="n">
        <v>9</v>
      </c>
      <c r="C2">
        <f>INDEX(Invoer!$B$5:$B$16,$B$2)</f>
        <v/>
      </c>
    </row>
    <row r="3">
      <c r="A3" t="inlineStr">
        <is>
          <t>Boekjaar</t>
        </is>
      </c>
      <c r="B3" s="2" t="n">
        <v>2026</v>
      </c>
    </row>
    <row r="5" ht="48" customHeight="1">
      <c r="A5" s="3" t="inlineStr">
        <is>
          <t>Post</t>
        </is>
      </c>
      <c r="B5" s="3" t="inlineStr">
        <is>
          <t>Maand werkelijk</t>
        </is>
      </c>
      <c r="C5" s="3" t="inlineStr">
        <is>
          <t>Maand begroting</t>
        </is>
      </c>
      <c r="D5" s="3" t="inlineStr">
        <is>
          <t>Verschil</t>
        </is>
      </c>
      <c r="E5" s="3" t="inlineStr">
        <is>
          <t>Verschil %</t>
        </is>
      </c>
      <c r="F5" s="3" t="inlineStr">
        <is>
          <t>Tot en met maand werkelijk</t>
        </is>
      </c>
      <c r="G5" s="3" t="inlineStr">
        <is>
          <t>Tot en met maand begroting</t>
        </is>
      </c>
      <c r="H5" s="3" t="inlineStr">
        <is>
          <t>Verschil</t>
        </is>
      </c>
      <c r="I5" s="3" t="inlineStr">
        <is>
          <t>Verschil %</t>
        </is>
      </c>
    </row>
    <row r="6">
      <c r="A6" t="inlineStr">
        <is>
          <t>Omzet</t>
        </is>
      </c>
      <c r="B6" s="4">
        <f>INDEX(Invoer!$C$5:$C$16,$B$2)</f>
        <v/>
      </c>
      <c r="C6" s="4">
        <f>INDEX(Invoer!$D$5:$D$16,$B$2)</f>
        <v/>
      </c>
      <c r="D6" s="4">
        <f>B6-C6</f>
        <v/>
      </c>
      <c r="E6" s="5">
        <f>IF(C6=0,"",D6/ABS(C6))</f>
        <v/>
      </c>
      <c r="F6" s="4">
        <f>SUMIF(Invoer!$A$5:$A$16,"&lt;="&amp;$B$2,Invoer!$C$5:$C$16)</f>
        <v/>
      </c>
      <c r="G6" s="4">
        <f>SUMIF(Invoer!$A$5:$A$16,"&lt;="&amp;$B$2,Invoer!$D$5:$D$16)</f>
        <v/>
      </c>
      <c r="H6" s="4">
        <f>F6-G6</f>
        <v/>
      </c>
      <c r="I6" s="5">
        <f>IF(G6=0,"",H6/ABS(G6))</f>
        <v/>
      </c>
    </row>
    <row r="7">
      <c r="A7" t="inlineStr">
        <is>
          <t>Directe kosten</t>
        </is>
      </c>
      <c r="B7" s="4">
        <f>INDEX(Invoer!$E$5:$E$16,$B$2)</f>
        <v/>
      </c>
      <c r="C7" s="4">
        <f>INDEX(Invoer!$F$5:$F$16,$B$2)</f>
        <v/>
      </c>
      <c r="D7" s="4">
        <f>B7-C7</f>
        <v/>
      </c>
      <c r="E7" s="5">
        <f>IF(C7=0,"",D7/ABS(C7))</f>
        <v/>
      </c>
      <c r="F7" s="4">
        <f>SUMIF(Invoer!$A$5:$A$16,"&lt;="&amp;$B$2,Invoer!$E$5:$E$16)</f>
        <v/>
      </c>
      <c r="G7" s="4">
        <f>SUMIF(Invoer!$A$5:$A$16,"&lt;="&amp;$B$2,Invoer!$F$5:$F$16)</f>
        <v/>
      </c>
      <c r="H7" s="4">
        <f>F7-G7</f>
        <v/>
      </c>
      <c r="I7" s="5">
        <f>IF(G7=0,"",H7/ABS(G7))</f>
        <v/>
      </c>
    </row>
    <row r="8">
      <c r="A8" s="6" t="inlineStr">
        <is>
          <t>Brutomarge</t>
        </is>
      </c>
      <c r="B8" s="7">
        <f>B6-B7</f>
        <v/>
      </c>
      <c r="C8" s="7">
        <f>C6-C7</f>
        <v/>
      </c>
      <c r="D8" s="7">
        <f>B8-C8</f>
        <v/>
      </c>
      <c r="E8" s="8">
        <f>IF(C8=0,"",D8/ABS(C8))</f>
        <v/>
      </c>
      <c r="F8" s="7">
        <f>F6-F7</f>
        <v/>
      </c>
      <c r="G8" s="7">
        <f>G6-G7</f>
        <v/>
      </c>
      <c r="H8" s="7">
        <f>F8-G8</f>
        <v/>
      </c>
      <c r="I8" s="8">
        <f>IF(G8=0,"",H8/ABS(G8))</f>
        <v/>
      </c>
    </row>
    <row r="9">
      <c r="A9" t="inlineStr">
        <is>
          <t>Personeelskosten</t>
        </is>
      </c>
      <c r="B9" s="4">
        <f>INDEX(Invoer!$G$5:$G$16,$B$2)</f>
        <v/>
      </c>
      <c r="C9" s="4">
        <f>INDEX(Invoer!$H$5:$H$16,$B$2)</f>
        <v/>
      </c>
      <c r="D9" s="4">
        <f>B9-C9</f>
        <v/>
      </c>
      <c r="E9" s="5">
        <f>IF(C9=0,"",D9/ABS(C9))</f>
        <v/>
      </c>
      <c r="F9" s="4">
        <f>SUMIF(Invoer!$A$5:$A$16,"&lt;="&amp;$B$2,Invoer!$G$5:$G$16)</f>
        <v/>
      </c>
      <c r="G9" s="4">
        <f>SUMIF(Invoer!$A$5:$A$16,"&lt;="&amp;$B$2,Invoer!$H$5:$H$16)</f>
        <v/>
      </c>
      <c r="H9" s="4">
        <f>F9-G9</f>
        <v/>
      </c>
      <c r="I9" s="5">
        <f>IF(G9=0,"",H9/ABS(G9))</f>
        <v/>
      </c>
    </row>
    <row r="10">
      <c r="A10" t="inlineStr">
        <is>
          <t>Huisvesting</t>
        </is>
      </c>
      <c r="B10" s="4">
        <f>INDEX(Invoer!$I$5:$I$16,$B$2)</f>
        <v/>
      </c>
      <c r="C10" s="4">
        <f>INDEX(Invoer!$J$5:$J$16,$B$2)</f>
        <v/>
      </c>
      <c r="D10" s="4">
        <f>B10-C10</f>
        <v/>
      </c>
      <c r="E10" s="5">
        <f>IF(C10=0,"",D10/ABS(C10))</f>
        <v/>
      </c>
      <c r="F10" s="4">
        <f>SUMIF(Invoer!$A$5:$A$16,"&lt;="&amp;$B$2,Invoer!$I$5:$I$16)</f>
        <v/>
      </c>
      <c r="G10" s="4">
        <f>SUMIF(Invoer!$A$5:$A$16,"&lt;="&amp;$B$2,Invoer!$J$5:$J$16)</f>
        <v/>
      </c>
      <c r="H10" s="4">
        <f>F10-G10</f>
        <v/>
      </c>
      <c r="I10" s="5">
        <f>IF(G10=0,"",H10/ABS(G10))</f>
        <v/>
      </c>
    </row>
    <row r="11">
      <c r="A11" t="inlineStr">
        <is>
          <t>Overige kosten</t>
        </is>
      </c>
      <c r="B11" s="4">
        <f>INDEX(Invoer!$K$5:$K$16,$B$2)</f>
        <v/>
      </c>
      <c r="C11" s="4">
        <f>INDEX(Invoer!$L$5:$L$16,$B$2)</f>
        <v/>
      </c>
      <c r="D11" s="4">
        <f>B11-C11</f>
        <v/>
      </c>
      <c r="E11" s="5">
        <f>IF(C11=0,"",D11/ABS(C11))</f>
        <v/>
      </c>
      <c r="F11" s="4">
        <f>SUMIF(Invoer!$A$5:$A$16,"&lt;="&amp;$B$2,Invoer!$K$5:$K$16)</f>
        <v/>
      </c>
      <c r="G11" s="4">
        <f>SUMIF(Invoer!$A$5:$A$16,"&lt;="&amp;$B$2,Invoer!$L$5:$L$16)</f>
        <v/>
      </c>
      <c r="H11" s="4">
        <f>F11-G11</f>
        <v/>
      </c>
      <c r="I11" s="5">
        <f>IF(G11=0,"",H11/ABS(G11))</f>
        <v/>
      </c>
    </row>
    <row r="12">
      <c r="A12" s="6" t="inlineStr">
        <is>
          <t>Operationeel resultaat</t>
        </is>
      </c>
      <c r="B12" s="7">
        <f>B8-B9-B10-B11</f>
        <v/>
      </c>
      <c r="C12" s="7">
        <f>C8-C9-C10-C11</f>
        <v/>
      </c>
      <c r="D12" s="7">
        <f>B12-C12</f>
        <v/>
      </c>
      <c r="E12" s="8">
        <f>IF(C12=0,"",D12/ABS(C12))</f>
        <v/>
      </c>
      <c r="F12" s="7">
        <f>F8-F9-F10-F11</f>
        <v/>
      </c>
      <c r="G12" s="7">
        <f>G8-G9-G10-G11</f>
        <v/>
      </c>
      <c r="H12" s="7">
        <f>F12-G12</f>
        <v/>
      </c>
      <c r="I12" s="8">
        <f>IF(G12=0,"",H12/ABS(G12))</f>
        <v/>
      </c>
    </row>
    <row r="14" ht="32" customHeight="1">
      <c r="A14" s="9" t="inlineStr">
        <is>
          <t>Kengetallen</t>
        </is>
      </c>
      <c r="B14" s="9" t="inlineStr">
        <is>
          <t>Maand werkelijk</t>
        </is>
      </c>
      <c r="C14" s="9" t="inlineStr">
        <is>
          <t>Maand begroting</t>
        </is>
      </c>
    </row>
    <row r="15">
      <c r="A15" t="inlineStr">
        <is>
          <t>Brutomarge %</t>
        </is>
      </c>
      <c r="B15" s="5">
        <f>IF(B6=0,"",B8/B6)</f>
        <v/>
      </c>
      <c r="C15" s="5">
        <f>IF(C6=0,"",C8/C6)</f>
        <v/>
      </c>
    </row>
    <row r="16">
      <c r="A16" t="inlineStr">
        <is>
          <t>Operationele marge %</t>
        </is>
      </c>
      <c r="B16" s="5">
        <f>IF(B6=0,"",B12/B6)</f>
        <v/>
      </c>
      <c r="C16" s="5">
        <f>IF(C6=0,"",C12/C6)</f>
        <v/>
      </c>
    </row>
    <row r="17">
      <c r="A17" t="inlineStr">
        <is>
          <t>Debiteurentermijn (DSO), dagen</t>
        </is>
      </c>
      <c r="B17" s="10">
        <f>IF(B6=0,"",INDEX(Invoer!$M$5:$M$16,$B$2)/B6*DAY(EOMONTH(DATE($B$3,$B$2,1),0)))</f>
        <v/>
      </c>
    </row>
    <row r="18">
      <c r="A18" t="inlineStr">
        <is>
          <t>Banksaldo einde maand</t>
        </is>
      </c>
      <c r="B18" s="4">
        <f>INDEX(Invoer!$N$5:$N$16,$B$2)</f>
        <v/>
      </c>
    </row>
    <row r="20">
      <c r="A20" t="inlineStr">
        <is>
          <t>Verschil = werkelijk min begroting. Bij kosten is een positief verschil dus ongunstig. Vul in de Toelichting per afwijking de oorzaak en de actie in.</t>
        </is>
      </c>
    </row>
  </sheetData>
  <dataValidations count="1">
    <dataValidation sqref="B2" showDropDown="0" showInputMessage="0" showErrorMessage="1" allowBlank="0" errorTitle="Ongeldige maand" error="Kies een maand van 1 tot en met 12." type="whole" operator="between">
      <formula1>1</formula1>
      <formula2>12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>
      <c r="A1" s="1" t="inlineStr">
        <is>
          <t>Invoer: maandcijfers werkelijk en begroting (bedragen exclusief btw)</t>
        </is>
      </c>
    </row>
    <row r="2">
      <c r="A2" t="inlineStr">
        <is>
          <t>Vul alleen de gele cellen. Laat werkelijke cijfers leeg voor maanden die nog niet zijn afgesloten.</t>
        </is>
      </c>
    </row>
    <row r="4" ht="45" customHeight="1">
      <c r="A4" s="3" t="inlineStr">
        <is>
          <t>Nr</t>
        </is>
      </c>
      <c r="B4" s="3" t="inlineStr">
        <is>
          <t>Maand</t>
        </is>
      </c>
      <c r="C4" s="3" t="inlineStr">
        <is>
          <t>Omzet werkelijk</t>
        </is>
      </c>
      <c r="D4" s="3" t="inlineStr">
        <is>
          <t>Omzet begroting</t>
        </is>
      </c>
      <c r="E4" s="3" t="inlineStr">
        <is>
          <t>Directe kosten werkelijk</t>
        </is>
      </c>
      <c r="F4" s="3" t="inlineStr">
        <is>
          <t>Directe kosten begroting</t>
        </is>
      </c>
      <c r="G4" s="3" t="inlineStr">
        <is>
          <t>Personeelskosten werkelijk</t>
        </is>
      </c>
      <c r="H4" s="3" t="inlineStr">
        <is>
          <t>Personeelskosten begroting</t>
        </is>
      </c>
      <c r="I4" s="3" t="inlineStr">
        <is>
          <t>Huisvesting werkelijk</t>
        </is>
      </c>
      <c r="J4" s="3" t="inlineStr">
        <is>
          <t>Huisvesting begroting</t>
        </is>
      </c>
      <c r="K4" s="3" t="inlineStr">
        <is>
          <t>Overige kosten werkelijk</t>
        </is>
      </c>
      <c r="L4" s="3" t="inlineStr">
        <is>
          <t>Overige kosten begroting</t>
        </is>
      </c>
      <c r="M4" s="3" t="inlineStr">
        <is>
          <t>Debiteuren einde maand</t>
        </is>
      </c>
      <c r="N4" s="3" t="inlineStr">
        <is>
          <t>Banksaldo einde maand</t>
        </is>
      </c>
    </row>
    <row r="5">
      <c r="A5" t="n">
        <v>1</v>
      </c>
      <c r="B5" t="inlineStr">
        <is>
          <t>januari</t>
        </is>
      </c>
      <c r="C5" s="11" t="n">
        <v>98000</v>
      </c>
      <c r="D5" s="11" t="n">
        <v>105000</v>
      </c>
      <c r="E5" s="11" t="n">
        <v>52900</v>
      </c>
      <c r="F5" s="11" t="n">
        <v>54600</v>
      </c>
      <c r="G5" s="11" t="n">
        <v>37600</v>
      </c>
      <c r="H5" s="11" t="n">
        <v>38000</v>
      </c>
      <c r="I5" s="11" t="n">
        <v>4500</v>
      </c>
      <c r="J5" s="11" t="n">
        <v>4500</v>
      </c>
      <c r="K5" s="11" t="n">
        <v>5400</v>
      </c>
      <c r="L5" s="11" t="n">
        <v>6000</v>
      </c>
      <c r="M5" s="11" t="n">
        <v>112000</v>
      </c>
      <c r="N5" s="11" t="n">
        <v>84000</v>
      </c>
    </row>
    <row r="6">
      <c r="A6" t="n">
        <v>2</v>
      </c>
      <c r="B6" t="inlineStr">
        <is>
          <t>februari</t>
        </is>
      </c>
      <c r="C6" s="11" t="n">
        <v>112500</v>
      </c>
      <c r="D6" s="11" t="n">
        <v>110000</v>
      </c>
      <c r="E6" s="11" t="n">
        <v>59100</v>
      </c>
      <c r="F6" s="11" t="n">
        <v>57200</v>
      </c>
      <c r="G6" s="11" t="n">
        <v>37900</v>
      </c>
      <c r="H6" s="11" t="n">
        <v>38000</v>
      </c>
      <c r="I6" s="11" t="n">
        <v>4500</v>
      </c>
      <c r="J6" s="11" t="n">
        <v>4500</v>
      </c>
      <c r="K6" s="11" t="n">
        <v>6800</v>
      </c>
      <c r="L6" s="11" t="n">
        <v>6000</v>
      </c>
      <c r="M6" s="11" t="n">
        <v>121000</v>
      </c>
      <c r="N6" s="11" t="n">
        <v>79000</v>
      </c>
    </row>
    <row r="7">
      <c r="A7" t="n">
        <v>3</v>
      </c>
      <c r="B7" t="inlineStr">
        <is>
          <t>maart</t>
        </is>
      </c>
      <c r="C7" s="11" t="n">
        <v>121000</v>
      </c>
      <c r="D7" s="11" t="n">
        <v>125000</v>
      </c>
      <c r="E7" s="11" t="n">
        <v>64800</v>
      </c>
      <c r="F7" s="11" t="n">
        <v>65000</v>
      </c>
      <c r="G7" s="11" t="n">
        <v>38400</v>
      </c>
      <c r="H7" s="11" t="n">
        <v>38000</v>
      </c>
      <c r="I7" s="11" t="n">
        <v>4500</v>
      </c>
      <c r="J7" s="11" t="n">
        <v>4500</v>
      </c>
      <c r="K7" s="11" t="n">
        <v>5900</v>
      </c>
      <c r="L7" s="11" t="n">
        <v>6000</v>
      </c>
      <c r="M7" s="11" t="n">
        <v>134000</v>
      </c>
      <c r="N7" s="11" t="n">
        <v>71000</v>
      </c>
    </row>
    <row r="8">
      <c r="A8" t="n">
        <v>4</v>
      </c>
      <c r="B8" t="inlineStr">
        <is>
          <t>april</t>
        </is>
      </c>
      <c r="C8" s="11" t="n">
        <v>138000</v>
      </c>
      <c r="D8" s="11" t="n">
        <v>130000</v>
      </c>
      <c r="E8" s="11" t="n">
        <v>72200</v>
      </c>
      <c r="F8" s="11" t="n">
        <v>67600</v>
      </c>
      <c r="G8" s="11" t="n">
        <v>38200</v>
      </c>
      <c r="H8" s="11" t="n">
        <v>38000</v>
      </c>
      <c r="I8" s="11" t="n">
        <v>4500</v>
      </c>
      <c r="J8" s="11" t="n">
        <v>4500</v>
      </c>
      <c r="K8" s="11" t="n">
        <v>6300</v>
      </c>
      <c r="L8" s="11" t="n">
        <v>6000</v>
      </c>
      <c r="M8" s="11" t="n">
        <v>139000</v>
      </c>
      <c r="N8" s="11" t="n">
        <v>76000</v>
      </c>
    </row>
    <row r="9">
      <c r="A9" t="n">
        <v>5</v>
      </c>
      <c r="B9" t="inlineStr">
        <is>
          <t>mei</t>
        </is>
      </c>
      <c r="C9" s="11" t="n">
        <v>129500</v>
      </c>
      <c r="D9" s="11" t="n">
        <v>135000</v>
      </c>
      <c r="E9" s="11" t="n">
        <v>69400</v>
      </c>
      <c r="F9" s="11" t="n">
        <v>70200</v>
      </c>
      <c r="G9" s="11" t="n">
        <v>38900</v>
      </c>
      <c r="H9" s="11" t="n">
        <v>38000</v>
      </c>
      <c r="I9" s="11" t="n">
        <v>4500</v>
      </c>
      <c r="J9" s="11" t="n">
        <v>4500</v>
      </c>
      <c r="K9" s="11" t="n">
        <v>7100</v>
      </c>
      <c r="L9" s="11" t="n">
        <v>6000</v>
      </c>
      <c r="M9" s="11" t="n">
        <v>141000</v>
      </c>
      <c r="N9" s="11" t="n">
        <v>82000</v>
      </c>
    </row>
    <row r="10">
      <c r="A10" t="n">
        <v>6</v>
      </c>
      <c r="B10" t="inlineStr">
        <is>
          <t>juni</t>
        </is>
      </c>
      <c r="C10" s="11" t="n">
        <v>146000</v>
      </c>
      <c r="D10" s="11" t="n">
        <v>140000</v>
      </c>
      <c r="E10" s="11" t="n">
        <v>77900</v>
      </c>
      <c r="F10" s="11" t="n">
        <v>72800</v>
      </c>
      <c r="G10" s="11" t="n">
        <v>39600</v>
      </c>
      <c r="H10" s="11" t="n">
        <v>38000</v>
      </c>
      <c r="I10" s="11" t="n">
        <v>4500</v>
      </c>
      <c r="J10" s="11" t="n">
        <v>4500</v>
      </c>
      <c r="K10" s="11" t="n">
        <v>5800</v>
      </c>
      <c r="L10" s="11" t="n">
        <v>6000</v>
      </c>
      <c r="M10" s="11" t="n">
        <v>152000</v>
      </c>
      <c r="N10" s="11" t="n">
        <v>77000</v>
      </c>
    </row>
    <row r="11">
      <c r="A11" t="n">
        <v>7</v>
      </c>
      <c r="B11" t="inlineStr">
        <is>
          <t>juli</t>
        </is>
      </c>
      <c r="C11" s="11" t="n">
        <v>118000</v>
      </c>
      <c r="D11" s="11" t="n">
        <v>120000</v>
      </c>
      <c r="E11" s="11" t="n">
        <v>63100</v>
      </c>
      <c r="F11" s="11" t="n">
        <v>62400</v>
      </c>
      <c r="G11" s="11" t="n">
        <v>41200</v>
      </c>
      <c r="H11" s="11" t="n">
        <v>38000</v>
      </c>
      <c r="I11" s="11" t="n">
        <v>4500</v>
      </c>
      <c r="J11" s="11" t="n">
        <v>4500</v>
      </c>
      <c r="K11" s="11" t="n">
        <v>6200</v>
      </c>
      <c r="L11" s="11" t="n">
        <v>6000</v>
      </c>
      <c r="M11" s="11" t="n">
        <v>149000</v>
      </c>
      <c r="N11" s="11" t="n">
        <v>69000</v>
      </c>
    </row>
    <row r="12">
      <c r="A12" t="n">
        <v>8</v>
      </c>
      <c r="B12" t="inlineStr">
        <is>
          <t>augustus</t>
        </is>
      </c>
      <c r="C12" s="11" t="n">
        <v>88500</v>
      </c>
      <c r="D12" s="11" t="n">
        <v>95000</v>
      </c>
      <c r="E12" s="11" t="n">
        <v>47300</v>
      </c>
      <c r="F12" s="11" t="n">
        <v>49400</v>
      </c>
      <c r="G12" s="11" t="n">
        <v>36800</v>
      </c>
      <c r="H12" s="11" t="n">
        <v>38000</v>
      </c>
      <c r="I12" s="11" t="n">
        <v>4500</v>
      </c>
      <c r="J12" s="11" t="n">
        <v>4500</v>
      </c>
      <c r="K12" s="11" t="n">
        <v>4900</v>
      </c>
      <c r="L12" s="11" t="n">
        <v>6000</v>
      </c>
      <c r="M12" s="11" t="n">
        <v>128000</v>
      </c>
      <c r="N12" s="11" t="n">
        <v>74000</v>
      </c>
    </row>
    <row r="13">
      <c r="A13" t="n">
        <v>9</v>
      </c>
      <c r="B13" t="inlineStr">
        <is>
          <t>september</t>
        </is>
      </c>
      <c r="C13" s="11" t="n">
        <v>131000</v>
      </c>
      <c r="D13" s="11" t="n">
        <v>135000</v>
      </c>
      <c r="E13" s="11" t="n">
        <v>71400</v>
      </c>
      <c r="F13" s="11" t="n">
        <v>70200</v>
      </c>
      <c r="G13" s="11" t="n">
        <v>39100</v>
      </c>
      <c r="H13" s="11" t="n">
        <v>38000</v>
      </c>
      <c r="I13" s="11" t="n">
        <v>4700</v>
      </c>
      <c r="J13" s="11" t="n">
        <v>4500</v>
      </c>
      <c r="K13" s="11" t="n">
        <v>6600</v>
      </c>
      <c r="L13" s="11" t="n">
        <v>6000</v>
      </c>
      <c r="M13" s="11" t="n">
        <v>147000</v>
      </c>
      <c r="N13" s="11" t="n">
        <v>81000</v>
      </c>
    </row>
    <row r="14">
      <c r="A14" t="n">
        <v>10</v>
      </c>
      <c r="B14" t="inlineStr">
        <is>
          <t>oktober</t>
        </is>
      </c>
      <c r="C14" s="11" t="n"/>
      <c r="D14" s="11" t="n">
        <v>140000</v>
      </c>
      <c r="E14" s="11" t="n"/>
      <c r="F14" s="11" t="n">
        <v>72800</v>
      </c>
      <c r="G14" s="11" t="n"/>
      <c r="H14" s="11" t="n">
        <v>38000</v>
      </c>
      <c r="I14" s="11" t="n"/>
      <c r="J14" s="11" t="n">
        <v>4500</v>
      </c>
      <c r="K14" s="11" t="n"/>
      <c r="L14" s="11" t="n">
        <v>6000</v>
      </c>
      <c r="M14" s="11" t="n"/>
      <c r="N14" s="11" t="n"/>
    </row>
    <row r="15">
      <c r="A15" t="n">
        <v>11</v>
      </c>
      <c r="B15" t="inlineStr">
        <is>
          <t>november</t>
        </is>
      </c>
      <c r="C15" s="11" t="n"/>
      <c r="D15" s="11" t="n">
        <v>145000</v>
      </c>
      <c r="E15" s="11" t="n"/>
      <c r="F15" s="11" t="n">
        <v>75400</v>
      </c>
      <c r="G15" s="11" t="n"/>
      <c r="H15" s="11" t="n">
        <v>38000</v>
      </c>
      <c r="I15" s="11" t="n"/>
      <c r="J15" s="11" t="n">
        <v>4500</v>
      </c>
      <c r="K15" s="11" t="n"/>
      <c r="L15" s="11" t="n">
        <v>6000</v>
      </c>
      <c r="M15" s="11" t="n"/>
      <c r="N15" s="11" t="n"/>
    </row>
    <row r="16">
      <c r="A16" t="n">
        <v>12</v>
      </c>
      <c r="B16" t="inlineStr">
        <is>
          <t>december</t>
        </is>
      </c>
      <c r="C16" s="11" t="n"/>
      <c r="D16" s="11" t="n">
        <v>150000</v>
      </c>
      <c r="E16" s="11" t="n"/>
      <c r="F16" s="11" t="n">
        <v>78000</v>
      </c>
      <c r="G16" s="11" t="n"/>
      <c r="H16" s="11" t="n">
        <v>38000</v>
      </c>
      <c r="I16" s="11" t="n"/>
      <c r="J16" s="11" t="n">
        <v>4500</v>
      </c>
      <c r="K16" s="11" t="n"/>
      <c r="L16" s="11" t="n">
        <v>6000</v>
      </c>
      <c r="M16" s="11" t="n"/>
      <c r="N16" s="11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2" t="inlineStr">
        <is>
          <t>Zo gebruik je dit voorbeeld</t>
        </is>
      </c>
    </row>
    <row r="2">
      <c r="A2" s="13" t="inlineStr">
        <is>
          <t>1. Vul op het tabblad Invoer per maand de begroting en, na de maandafsluiting, de werkelijke cijfers in (gele cellen). Bedragen zijn exclusief btw.</t>
        </is>
      </c>
    </row>
    <row r="3">
      <c r="A3" s="13" t="inlineStr">
        <is>
          <t>2. Kies op het tabblad Rapport de rapportagemaand (1 tot en met 12) en het boekjaar. De maand- en cumulatieve cijfers rekenen automatisch mee.</t>
        </is>
      </c>
    </row>
    <row r="4">
      <c r="A4" s="13" t="inlineStr">
        <is>
          <t>3. Omzet en kosten haal je uit de winst-en-verliesrekening van je boekhouding, debiteuren uit de openstaande posten en het banksaldo uit je bankrekening per de laatste dag van de maand.</t>
        </is>
      </c>
    </row>
    <row r="5">
      <c r="A5" s="13" t="inlineStr">
        <is>
          <t>4. DSO = debiteuren einde maand / omzet van de maand × dagen in de maand. Dit gaat ervan uit dat alle omzet op rekening is.</t>
        </is>
      </c>
    </row>
    <row r="6">
      <c r="A6" s="13" t="inlineStr">
        <is>
          <t>5. Schrijf per grote afwijking één regel toelichting: wat is er gebeurd, wat is het effect en wie doet wat. De cijfers in dit bestand zijn fictief.</t>
        </is>
      </c>
    </row>
    <row r="8">
      <c r="A8" s="12" t="inlineStr">
        <is>
          <t>Toelichting bij afwijkingen (voorbeeld)</t>
        </is>
      </c>
    </row>
    <row r="9">
      <c r="A9" t="inlineStr">
        <is>
          <t>Augustus: omzet € 6.500 onder begroting door de bouwvak. De directe kosten daalden mee; het operationeel resultaat kwam € 2.100 onder begroting uit.</t>
        </is>
      </c>
    </row>
    <row r="10">
      <c r="A10" t="inlineStr">
        <is>
          <t>September: brutomarge € 5.200 onder begroting, door € 4.000 minder omzet en € 1.200 hogere directe kosten voor meerwerk dat nog niet is gefactureerd. Personeelskosten € 1.100 hoger door inhuur op hetzelfde project. Het meerwerk wordt in oktober gefactureerd.</t>
        </is>
      </c>
    </row>
    <row r="12">
      <c r="A12" t="inlineStr">
        <is>
          <t>Uitleg over opbouw en automatiseren: https://www.digi-data.nl/blog/managementrapportage-automatiseren</t>
        </is>
      </c>
    </row>
    <row r="13">
      <c r="A13" t="inlineStr">
        <is>
          <t>Dezelfde cijfers automatisch uit Exact Online of Twinfield: https://www.digi-data.nl/dashboards/management-dashboard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2026-10-22T00:08:27Z</dcterms:created>
  <dcterms:modified xmlns:dcterms="http://purl.org/dc/terms/" xmlns:xsi="http://www.w3.org/2001/XMLSchema-instance" xsi:type="dcterms:W3CDTF">2026-10-22T00:08:27Z</dcterms:modified>
</cp:coreProperties>
</file>